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Documents\ข้อมูล ITA ปี 2569\ข้อมูล OIT\O10 แผนการใช้จ่ายงบประมาณและการรายงานผล\"/>
    </mc:Choice>
  </mc:AlternateContent>
  <xr:revisionPtr revIDLastSave="0" documentId="13_ncr:1_{4864AD9A-2425-4929-80A2-D409DD1380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ิชล ไตรมาส1" sheetId="1" r:id="rId1"/>
  </sheets>
  <definedNames>
    <definedName name="_xlnm.Print_Titles" localSheetId="0">'สิชล ไตรมาส1'!$1:$5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5" roundtripDataChecksum="13Zg3008D489ZlcJ+D8RNYhZrgoKchC+MSNL53H3FHU="/>
    </ext>
  </extLst>
</workbook>
</file>

<file path=xl/calcChain.xml><?xml version="1.0" encoding="utf-8"?>
<calcChain xmlns="http://schemas.openxmlformats.org/spreadsheetml/2006/main">
  <c r="E30" i="1" l="1"/>
  <c r="G27" i="1"/>
  <c r="I27" i="1" s="1"/>
  <c r="G18" i="1"/>
  <c r="I18" i="1" s="1"/>
  <c r="G17" i="1"/>
  <c r="G19" i="1"/>
  <c r="G15" i="1"/>
  <c r="I15" i="1"/>
  <c r="G13" i="1"/>
  <c r="I13" i="1" s="1"/>
  <c r="G12" i="1"/>
  <c r="I12" i="1"/>
  <c r="G10" i="1"/>
  <c r="I10" i="1"/>
  <c r="G9" i="1"/>
  <c r="G23" i="1"/>
  <c r="I23" i="1" s="1"/>
  <c r="I26" i="1"/>
  <c r="E17" i="1"/>
  <c r="E18" i="1"/>
  <c r="I11" i="1"/>
  <c r="I14" i="1"/>
  <c r="I16" i="1"/>
  <c r="I17" i="1"/>
  <c r="I19" i="1"/>
  <c r="I21" i="1"/>
  <c r="I24" i="1"/>
  <c r="I28" i="1"/>
  <c r="I29" i="1"/>
  <c r="E20" i="1"/>
  <c r="G20" i="1" l="1"/>
  <c r="I9" i="1"/>
  <c r="E22" i="1"/>
  <c r="G22" i="1" l="1"/>
  <c r="I20" i="1"/>
  <c r="I22" i="1" l="1"/>
  <c r="G30" i="1"/>
  <c r="I30" i="1" s="1"/>
</calcChain>
</file>

<file path=xl/sharedStrings.xml><?xml version="1.0" encoding="utf-8"?>
<sst xmlns="http://schemas.openxmlformats.org/spreadsheetml/2006/main" count="76" uniqueCount="46">
  <si>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</si>
  <si>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</si>
  <si>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</si>
  <si>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</si>
  <si>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</si>
  <si>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</si>
  <si>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</si>
  <si>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</si>
  <si>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</si>
  <si>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</si>
  <si>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</si>
  <si>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วัสดุอาหาร (ผู้ต้องหา)</t>
  </si>
  <si>
    <t>ค่าสาธารณูปโภค</t>
  </si>
  <si>
    <t>รวม</t>
  </si>
  <si>
    <t>ค่าตอบแทนพยาน</t>
  </si>
  <si>
    <t>ค่าตอบแทนนักจิตวิทยา</t>
  </si>
  <si>
    <t>ค่าตอบแทนการชันสูตรพลิกศพ</t>
  </si>
  <si>
    <t>ค่าส่งหมายเรียกพยาน</t>
  </si>
  <si>
    <t>กิจกรรม ปฏิรูประบบงานสอบสวน
และการบังคับใช้กฎหมาย</t>
  </si>
  <si>
    <t>กิจกรรม การมีส่วนร่วมของประชาชนในการป้องกันอาชญากรรม ภารกิจ ชุมชนและมวลชนสัมพันธ์</t>
  </si>
  <si>
    <t>โครงการ ปราบปรามการค้ายาเสพติด</t>
  </si>
  <si>
    <t>กิจกรรม การสกัดกั้นและปราบปราม
การค้ายาเสพติด</t>
  </si>
  <si>
    <t>โครงการณรงค์ป้องกันและแก้ไขปัญหาอุบัติเหตุทางถนน
ในช่วงเทศกาลปีใหม่ พ.ศ.2569</t>
  </si>
  <si>
    <t>โครงการณรงค์ป้องกันและแก้ไขปัญหาอุบัติเหตุทางถนน
ในช่วงเทศกาลสงกรานต์ พ.ศ.2569</t>
  </si>
  <si>
    <t>ไม่มีปัญหาอุปสรรค</t>
  </si>
  <si>
    <t>ค่าจ้างเหมา</t>
  </si>
  <si>
    <t>น้ำมันรถยนต์ รถจักรยานยนต์</t>
  </si>
  <si>
    <t xml:space="preserve">โครงการบังคับใช้กฎหมาย อำนวยความยุติธรรม และบริการประชาชน  </t>
  </si>
  <si>
    <t xml:space="preserve">กิจกรรมบังคับใช้กฎหมายและบริการประชาชน  </t>
  </si>
  <si>
    <t>ได้รับจัดสรรไม่สอดคล้องกับปริมาณที่ใช้ตามจริง
หน่วยงานแก้ปัญหาโดยใช้งบประมาณดำเนินงานสำรองจ่ายไปพลางก่อนแล้วขอรับการสนับสนุนภายหลัง</t>
  </si>
  <si>
    <t>รวมตอบแทนใช้สอย และวัสดุ (1.1-1.11)</t>
  </si>
  <si>
    <t>รวมงบดำเนินงาน (1.1-1.13)</t>
  </si>
  <si>
    <t>ไม่เป็นไปตามเป้าหมาย</t>
  </si>
  <si>
    <t>เป็นไปตามเป้าหมาย</t>
  </si>
  <si>
    <t>ยังไม่ถึงกำหนดเวลา
29 ธ.ค.68-5 ม.ค.69</t>
  </si>
  <si>
    <t>ยังไม่ถึงกำหนดเวลา
11-16 เม.ย.69</t>
  </si>
  <si>
    <t>รายงานผลการใช้จ่ายงบประมาณ ไตรมาสที่ 1 
สถานีตำรวจภูธรสิชล
  ประจำปีงบประมาณ พ.ศ. 2569 ไตรมาสที่ 1 (ตุลาคม 2568 - ธันวาคม 2568)</t>
  </si>
  <si>
    <t>พ.ต.ท.</t>
  </si>
  <si>
    <t>ผู้จัดทำรายงาน</t>
  </si>
  <si>
    <t>พ.ต.อ.</t>
  </si>
  <si>
    <t>ผู้ตรวจรายงาน</t>
  </si>
  <si>
    <t>( พรพล  โชคคณาธนบดี )</t>
  </si>
  <si>
    <t>( บุญเชิญ  ลิ่มประจวบพงษ์ )</t>
  </si>
  <si>
    <t>สว.อก.สภ.สิชล</t>
  </si>
  <si>
    <t>ผกก.สภ.สิชล</t>
  </si>
  <si>
    <t>โครงการตำบลยั่งยืนเพื่อแก้ไขปัญหา
ยาเสพติดแบบครบวงจรตาม
ยุทธศาสตร์ชาติ ปีงบประมาณ 
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</si>
</sst>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3F3151"/>
        <bgColor rgb="FF3F3151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0" xfId="0" applyFont="1"/>
    <xf numFmtId="0" fontId="3" fillId="0" borderId="10" xfId="0" applyFont="1" applyBorder="1" applyAlignment="1">
      <alignment horizontal="right" vertical="top"/>
    </xf>
    <xf numFmtId="0" fontId="3" fillId="0" borderId="1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4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3" fontId="3" fillId="0" borderId="0" xfId="1" applyFont="1"/>
    <xf numFmtId="0" fontId="4" fillId="0" borderId="0" xfId="0" applyFont="1"/>
    <xf numFmtId="0" fontId="2" fillId="0" borderId="15" xfId="0" applyFont="1" applyBorder="1"/>
    <xf numFmtId="0" fontId="2" fillId="0" borderId="15" xfId="0" applyFont="1" applyBorder="1" applyAlignment="1">
      <alignment wrapText="1"/>
    </xf>
    <xf numFmtId="0" fontId="2" fillId="0" borderId="0" xfId="0" applyFont="1"/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 shrinkToFi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49" fontId="3" fillId="0" borderId="0" xfId="0" applyNumberFormat="1" applyFont="1" applyAlignment="1">
      <alignment horizontal="center"/>
    </xf>
    <xf numFmtId="43" fontId="2" fillId="0" borderId="0" xfId="1" applyFont="1" applyAlignment="1">
      <alignment shrinkToFit="1"/>
    </xf>
    <xf numFmtId="2" fontId="2" fillId="0" borderId="0" xfId="0" applyNumberFormat="1" applyFont="1" applyAlignment="1">
      <alignment horizontal="right"/>
    </xf>
    <xf numFmtId="2" fontId="2" fillId="0" borderId="0" xfId="0" applyNumberFormat="1" applyFont="1"/>
    <xf numFmtId="2" fontId="3" fillId="0" borderId="0" xfId="0" applyNumberFormat="1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43" fontId="3" fillId="0" borderId="0" xfId="1" applyFont="1" applyAlignment="1">
      <alignment shrinkToFit="1"/>
    </xf>
    <xf numFmtId="0" fontId="3" fillId="0" borderId="11" xfId="0" applyFont="1" applyBorder="1"/>
    <xf numFmtId="43" fontId="3" fillId="0" borderId="11" xfId="0" applyNumberFormat="1" applyFont="1" applyBorder="1"/>
    <xf numFmtId="43" fontId="3" fillId="0" borderId="3" xfId="0" applyNumberFormat="1" applyFont="1" applyBorder="1"/>
    <xf numFmtId="43" fontId="3" fillId="0" borderId="11" xfId="0" applyNumberFormat="1" applyFont="1" applyBorder="1" applyAlignment="1">
      <alignment vertical="top"/>
    </xf>
    <xf numFmtId="0" fontId="3" fillId="0" borderId="15" xfId="0" applyFont="1" applyBorder="1"/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horizontal="center"/>
    </xf>
    <xf numFmtId="43" fontId="3" fillId="0" borderId="16" xfId="0" applyNumberFormat="1" applyFont="1" applyBorder="1" applyAlignment="1">
      <alignment horizontal="left" vertical="top"/>
    </xf>
    <xf numFmtId="43" fontId="3" fillId="0" borderId="7" xfId="0" applyNumberFormat="1" applyFont="1" applyBorder="1" applyAlignment="1">
      <alignment vertical="top"/>
    </xf>
    <xf numFmtId="0" fontId="2" fillId="0" borderId="13" xfId="0" applyFont="1" applyBorder="1" applyAlignment="1">
      <alignment horizontal="left" vertical="top" wrapText="1"/>
    </xf>
    <xf numFmtId="43" fontId="2" fillId="0" borderId="27" xfId="0" applyNumberFormat="1" applyFont="1" applyBorder="1"/>
    <xf numFmtId="43" fontId="3" fillId="0" borderId="3" xfId="0" applyNumberFormat="1" applyFont="1" applyBorder="1" applyAlignment="1">
      <alignment vertical="top"/>
    </xf>
    <xf numFmtId="43" fontId="2" fillId="0" borderId="27" xfId="0" applyNumberFormat="1" applyFont="1" applyBorder="1" applyAlignment="1">
      <alignment vertical="top" shrinkToFit="1"/>
    </xf>
    <xf numFmtId="0" fontId="2" fillId="0" borderId="13" xfId="0" applyFont="1" applyBorder="1" applyAlignment="1">
      <alignment horizontal="center" vertical="top"/>
    </xf>
    <xf numFmtId="43" fontId="2" fillId="0" borderId="15" xfId="1" applyFont="1" applyFill="1" applyBorder="1" applyAlignment="1">
      <alignment horizontal="center" vertical="top" shrinkToFit="1"/>
    </xf>
    <xf numFmtId="43" fontId="2" fillId="0" borderId="28" xfId="1" applyFont="1" applyFill="1" applyBorder="1" applyAlignment="1">
      <alignment horizontal="center" vertical="top" shrinkToFi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3" fontId="3" fillId="0" borderId="19" xfId="1" applyFont="1" applyFill="1" applyBorder="1" applyAlignment="1">
      <alignment horizontal="center" vertical="top" shrinkToFit="1"/>
    </xf>
    <xf numFmtId="43" fontId="3" fillId="0" borderId="20" xfId="1" applyFont="1" applyFill="1" applyBorder="1" applyAlignment="1">
      <alignment horizontal="center" vertical="top" shrinkToFit="1"/>
    </xf>
    <xf numFmtId="43" fontId="3" fillId="0" borderId="11" xfId="1" applyFont="1" applyBorder="1" applyAlignment="1">
      <alignment horizontal="center"/>
    </xf>
    <xf numFmtId="43" fontId="3" fillId="0" borderId="12" xfId="1" applyFont="1" applyBorder="1"/>
    <xf numFmtId="43" fontId="3" fillId="0" borderId="16" xfId="1" applyFont="1" applyBorder="1" applyAlignment="1">
      <alignment horizontal="center" vertical="top" shrinkToFit="1"/>
    </xf>
    <xf numFmtId="43" fontId="3" fillId="0" borderId="26" xfId="1" applyFont="1" applyBorder="1" applyAlignment="1">
      <alignment horizontal="center" vertical="top" shrinkToFit="1"/>
    </xf>
    <xf numFmtId="43" fontId="2" fillId="0" borderId="21" xfId="1" applyFont="1" applyFill="1" applyBorder="1" applyAlignment="1">
      <alignment horizontal="center" vertical="top" shrinkToFit="1"/>
    </xf>
    <xf numFmtId="43" fontId="2" fillId="0" borderId="22" xfId="1" applyFont="1" applyFill="1" applyBorder="1" applyAlignment="1">
      <alignment horizontal="center" vertical="top" shrinkToFit="1"/>
    </xf>
    <xf numFmtId="43" fontId="3" fillId="0" borderId="7" xfId="1" applyFont="1" applyFill="1" applyBorder="1" applyAlignment="1">
      <alignment horizontal="center" vertical="top" shrinkToFit="1"/>
    </xf>
    <xf numFmtId="43" fontId="3" fillId="0" borderId="9" xfId="1" applyFont="1" applyFill="1" applyBorder="1" applyAlignment="1">
      <alignment horizontal="center" vertical="top" shrinkToFit="1"/>
    </xf>
    <xf numFmtId="43" fontId="3" fillId="0" borderId="16" xfId="1" applyFont="1" applyBorder="1" applyAlignment="1">
      <alignment horizontal="left" vertical="top"/>
    </xf>
    <xf numFmtId="43" fontId="3" fillId="0" borderId="26" xfId="1" applyFont="1" applyBorder="1" applyAlignment="1">
      <alignment horizontal="left" vertical="top"/>
    </xf>
    <xf numFmtId="43" fontId="3" fillId="0" borderId="7" xfId="1" applyFont="1" applyFill="1" applyBorder="1" applyAlignment="1">
      <alignment horizontal="center" vertical="top"/>
    </xf>
    <xf numFmtId="43" fontId="3" fillId="0" borderId="9" xfId="1" applyFont="1" applyFill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/>
    </xf>
    <xf numFmtId="43" fontId="3" fillId="0" borderId="17" xfId="1" applyFont="1" applyFill="1" applyBorder="1" applyAlignment="1">
      <alignment horizontal="center" vertical="top" shrinkToFit="1"/>
    </xf>
    <xf numFmtId="43" fontId="3" fillId="0" borderId="18" xfId="1" applyFont="1" applyFill="1" applyBorder="1" applyAlignment="1">
      <alignment horizontal="center" vertical="top" shrinkToFit="1"/>
    </xf>
    <xf numFmtId="43" fontId="3" fillId="0" borderId="11" xfId="1" applyFont="1" applyFill="1" applyBorder="1" applyAlignment="1">
      <alignment horizontal="center" vertical="top" shrinkToFit="1"/>
    </xf>
    <xf numFmtId="43" fontId="3" fillId="0" borderId="12" xfId="1" applyFont="1" applyFill="1" applyBorder="1" applyAlignment="1">
      <alignment horizontal="center" vertical="top" shrinkToFit="1"/>
    </xf>
    <xf numFmtId="0" fontId="3" fillId="0" borderId="12" xfId="0" applyFont="1" applyBorder="1" applyAlignment="1">
      <alignment horizontal="center" vertical="top" wrapText="1"/>
    </xf>
    <xf numFmtId="43" fontId="3" fillId="0" borderId="11" xfId="1" applyFont="1" applyFill="1" applyBorder="1" applyAlignment="1">
      <alignment horizontal="center"/>
    </xf>
    <xf numFmtId="43" fontId="3" fillId="0" borderId="12" xfId="1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0" borderId="6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/>
    <xf numFmtId="43" fontId="4" fillId="2" borderId="3" xfId="1" applyFont="1" applyFill="1" applyBorder="1" applyAlignment="1">
      <alignment horizontal="center" vertical="center"/>
    </xf>
    <xf numFmtId="43" fontId="4" fillId="0" borderId="4" xfId="1" applyFont="1" applyBorder="1"/>
    <xf numFmtId="43" fontId="4" fillId="0" borderId="7" xfId="1" applyFont="1" applyBorder="1"/>
    <xf numFmtId="43" fontId="4" fillId="0" borderId="8" xfId="1" applyFont="1" applyBorder="1"/>
    <xf numFmtId="0" fontId="4" fillId="2" borderId="5" xfId="0" applyFont="1" applyFill="1" applyBorder="1" applyAlignment="1">
      <alignment horizontal="center" vertical="center" wrapText="1"/>
    </xf>
    <xf numFmtId="0" fontId="4" fillId="0" borderId="26" xfId="0" applyFont="1" applyBorder="1"/>
    <xf numFmtId="0" fontId="3" fillId="0" borderId="12" xfId="0" applyFont="1" applyBorder="1"/>
    <xf numFmtId="43" fontId="3" fillId="0" borderId="3" xfId="1" applyFont="1" applyBorder="1" applyAlignment="1">
      <alignment horizontal="center" vertical="top"/>
    </xf>
    <xf numFmtId="43" fontId="3" fillId="0" borderId="5" xfId="1" applyFont="1" applyBorder="1" applyAlignment="1">
      <alignment vertical="top"/>
    </xf>
    <xf numFmtId="43" fontId="2" fillId="0" borderId="21" xfId="1" applyFont="1" applyBorder="1" applyAlignment="1">
      <alignment horizontal="center" vertical="top"/>
    </xf>
    <xf numFmtId="43" fontId="2" fillId="0" borderId="22" xfId="1" applyFont="1" applyBorder="1" applyAlignment="1">
      <alignment vertical="top"/>
    </xf>
    <xf numFmtId="0" fontId="3" fillId="0" borderId="23" xfId="0" applyFont="1" applyBorder="1" applyAlignment="1">
      <alignment horizontal="center" vertical="top"/>
    </xf>
    <xf numFmtId="43" fontId="3" fillId="0" borderId="11" xfId="1" applyFont="1" applyBorder="1" applyAlignment="1">
      <alignment horizontal="center" vertical="top" shrinkToFit="1"/>
    </xf>
    <xf numFmtId="43" fontId="3" fillId="0" borderId="12" xfId="1" applyFont="1" applyBorder="1" applyAlignment="1">
      <alignment horizontal="center" vertical="top" shrinkToFit="1"/>
    </xf>
    <xf numFmtId="43" fontId="3" fillId="0" borderId="11" xfId="1" applyFont="1" applyFill="1" applyBorder="1" applyAlignment="1">
      <alignment horizontal="center" vertical="top"/>
    </xf>
    <xf numFmtId="43" fontId="3" fillId="0" borderId="12" xfId="1" applyFont="1" applyFill="1" applyBorder="1" applyAlignment="1">
      <alignment vertical="top"/>
    </xf>
    <xf numFmtId="43" fontId="3" fillId="0" borderId="11" xfId="1" applyFont="1" applyBorder="1" applyAlignment="1">
      <alignment horizontal="center" vertical="top"/>
    </xf>
    <xf numFmtId="43" fontId="3" fillId="0" borderId="12" xfId="1" applyFont="1" applyBorder="1" applyAlignment="1">
      <alignment vertical="top"/>
    </xf>
    <xf numFmtId="43" fontId="3" fillId="0" borderId="3" xfId="1" applyFont="1" applyBorder="1" applyAlignment="1">
      <alignment horizontal="center"/>
    </xf>
    <xf numFmtId="43" fontId="3" fillId="0" borderId="5" xfId="1" applyFont="1" applyBorder="1"/>
    <xf numFmtId="43" fontId="2" fillId="0" borderId="24" xfId="1" applyFont="1" applyFill="1" applyBorder="1" applyAlignment="1">
      <alignment horizontal="center" vertical="top" shrinkToFit="1"/>
    </xf>
    <xf numFmtId="0" fontId="2" fillId="0" borderId="25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 wrapText="1" shrinkToFit="1"/>
    </xf>
    <xf numFmtId="0" fontId="3" fillId="0" borderId="23" xfId="0" applyFont="1" applyBorder="1" applyAlignment="1">
      <alignment horizontal="left" vertical="top" wrapText="1" shrinkToFit="1"/>
    </xf>
    <xf numFmtId="0" fontId="3" fillId="0" borderId="12" xfId="0" applyFont="1" applyBorder="1" applyAlignment="1">
      <alignment horizontal="left" vertical="top" wrapText="1" shrinkToFit="1"/>
    </xf>
    <xf numFmtId="0" fontId="3" fillId="0" borderId="25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3" fontId="3" fillId="0" borderId="3" xfId="1" applyFont="1" applyBorder="1" applyAlignment="1">
      <alignment horizontal="center" vertical="top" shrinkToFit="1"/>
    </xf>
    <xf numFmtId="43" fontId="3" fillId="0" borderId="5" xfId="1" applyFont="1" applyBorder="1" applyAlignment="1">
      <alignment horizontal="center" vertical="top" shrinkToFit="1"/>
    </xf>
    <xf numFmtId="43" fontId="2" fillId="0" borderId="21" xfId="1" applyFont="1" applyBorder="1" applyAlignment="1">
      <alignment horizontal="center" vertical="top" shrinkToFit="1"/>
    </xf>
    <xf numFmtId="43" fontId="2" fillId="0" borderId="22" xfId="1" applyFont="1" applyBorder="1" applyAlignment="1">
      <alignment horizontal="center" vertical="top" shrinkToFit="1"/>
    </xf>
    <xf numFmtId="43" fontId="3" fillId="0" borderId="3" xfId="1" applyFont="1" applyFill="1" applyBorder="1" applyAlignment="1">
      <alignment horizontal="center" vertical="top" shrinkToFit="1"/>
    </xf>
    <xf numFmtId="43" fontId="3" fillId="0" borderId="5" xfId="1" applyFont="1" applyFill="1" applyBorder="1" applyAlignment="1">
      <alignment horizontal="center" vertical="top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508967</xdr:colOff>
      <xdr:row>31</xdr:row>
      <xdr:rowOff>95250</xdr:rowOff>
    </xdr:from>
    <xdr:to>
      <xdr:col>2</xdr:col>
      <xdr:colOff>106844</xdr:colOff>
      <xdr:row>31</xdr:row>
      <xdr:rowOff>643463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6C84797-B570-4B24-9282-4733A634B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4478" r="94030">
                      <a14:foregroundMark x1="6965" y1="86154" x2="6965" y2="86154"/>
                      <a14:foregroundMark x1="4478" y1="46154" x2="4478" y2="46154"/>
                      <a14:foregroundMark x1="94030" y1="47692" x2="94030" y2="4769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642" y="13754100"/>
          <a:ext cx="1664802" cy="547480"/>
        </a:xfrm>
        <a:prstGeom prst="rect">
          <a:avLst/>
        </a:prstGeom>
      </xdr:spPr>
    </xdr:pic>
    <xdr:clientData/>
  </xdr:twoCellAnchor>
  <xdr:twoCellAnchor editAs="oneCell">
    <xdr:from>
      <xdr:col>5</xdr:col>
      <xdr:colOff>556845</xdr:colOff>
      <xdr:row>30</xdr:row>
      <xdr:rowOff>43962</xdr:rowOff>
    </xdr:from>
    <xdr:to>
      <xdr:col>8</xdr:col>
      <xdr:colOff>664290</xdr:colOff>
      <xdr:row>32</xdr:row>
      <xdr:rowOff>221103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FD6B58F-B678-F60D-826D-25CCFC018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9" y="13137174"/>
          <a:ext cx="2085714" cy="1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34"/>
  <sheetViews>
    <sheetView tabSelected="1" zoomScaleNormal="100" workbookViewId="0">
      <pane ySplit="5" topLeftCell="A6" activePane="bottomLeft" state="frozen"/>
      <selection pane="bottomLeft" activeCell="I14" sqref="I14"/>
    </sheetView>
  </sheetViews>
  <sheetFormatPr defaultColWidth="12.59765625" defaultRowHeight="21" x14ac:dyDescent="0.4"/>
  <cols>
    <col min="1" max="1" width="5.8984375" style="3" customWidth="1"/>
    <col min="2" max="2" width="27.09765625" style="11" customWidth="1"/>
    <col min="3" max="3" width="13.69921875" style="3" customWidth="1"/>
    <col min="4" max="4" width="9.19921875" style="3" customWidth="1"/>
    <col min="5" max="5" width="11.69921875" style="3" customWidth="1"/>
    <col min="6" max="6" width="9.19921875" style="3" customWidth="1"/>
    <col min="7" max="7" width="8.19921875" style="15" customWidth="1"/>
    <col min="8" max="8" width="8.5" style="15" customWidth="1"/>
    <col min="9" max="9" width="12.3984375" style="3" customWidth="1"/>
    <col min="10" max="10" width="19.3984375" style="3" customWidth="1"/>
    <col min="11" max="26" width="8.59765625" style="3" customWidth="1"/>
    <col min="27" max="16384" width="12.59765625" style="3"/>
  </cols>
  <sheetData>
    <row r="1" spans="1:10" x14ac:dyDescent="0.4">
      <c r="A1" s="78" t="s">
        <v>36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4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10" x14ac:dyDescent="0.4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s="16" customFormat="1" x14ac:dyDescent="0.4">
      <c r="A4" s="81" t="s">
        <v>0</v>
      </c>
      <c r="B4" s="83" t="s">
        <v>1</v>
      </c>
      <c r="C4" s="85" t="s">
        <v>2</v>
      </c>
      <c r="D4" s="86"/>
      <c r="E4" s="85" t="s">
        <v>3</v>
      </c>
      <c r="F4" s="86"/>
      <c r="G4" s="89" t="s">
        <v>4</v>
      </c>
      <c r="H4" s="90"/>
      <c r="I4" s="81" t="s">
        <v>5</v>
      </c>
      <c r="J4" s="93" t="s">
        <v>6</v>
      </c>
    </row>
    <row r="5" spans="1:10" s="16" customFormat="1" x14ac:dyDescent="0.4">
      <c r="A5" s="82"/>
      <c r="B5" s="84"/>
      <c r="C5" s="87"/>
      <c r="D5" s="88"/>
      <c r="E5" s="87"/>
      <c r="F5" s="88"/>
      <c r="G5" s="91"/>
      <c r="H5" s="92"/>
      <c r="I5" s="82"/>
      <c r="J5" s="94"/>
    </row>
    <row r="6" spans="1:10" x14ac:dyDescent="0.4">
      <c r="A6" s="1"/>
      <c r="B6" s="2"/>
      <c r="C6" s="53"/>
      <c r="D6" s="95"/>
      <c r="E6" s="53"/>
      <c r="F6" s="95"/>
      <c r="G6" s="57"/>
      <c r="H6" s="58"/>
      <c r="I6" s="32"/>
      <c r="J6" s="36"/>
    </row>
    <row r="7" spans="1:10" x14ac:dyDescent="0.4">
      <c r="A7" s="13">
        <v>1</v>
      </c>
      <c r="B7" s="112" t="s">
        <v>27</v>
      </c>
      <c r="C7" s="113"/>
      <c r="D7" s="113"/>
      <c r="E7" s="113"/>
      <c r="F7" s="114"/>
      <c r="G7" s="76"/>
      <c r="H7" s="77"/>
      <c r="I7" s="32"/>
      <c r="J7" s="36"/>
    </row>
    <row r="8" spans="1:10" ht="42" x14ac:dyDescent="0.4">
      <c r="A8" s="13"/>
      <c r="B8" s="5" t="s">
        <v>28</v>
      </c>
      <c r="C8" s="53"/>
      <c r="D8" s="95"/>
      <c r="E8" s="73"/>
      <c r="F8" s="74"/>
      <c r="G8" s="76"/>
      <c r="H8" s="77"/>
      <c r="I8" s="32"/>
      <c r="J8" s="36"/>
    </row>
    <row r="9" spans="1:10" x14ac:dyDescent="0.4">
      <c r="A9" s="4">
        <v>1.1000000000000001</v>
      </c>
      <c r="B9" s="5" t="s">
        <v>14</v>
      </c>
      <c r="C9" s="53" t="s">
        <v>32</v>
      </c>
      <c r="D9" s="54"/>
      <c r="E9" s="73">
        <v>61200</v>
      </c>
      <c r="F9" s="74"/>
      <c r="G9" s="57">
        <f>6000+6000</f>
        <v>12000</v>
      </c>
      <c r="H9" s="58"/>
      <c r="I9" s="33">
        <f>G9*100/E9</f>
        <v>19.607843137254903</v>
      </c>
      <c r="J9" s="37" t="s">
        <v>24</v>
      </c>
    </row>
    <row r="10" spans="1:10" x14ac:dyDescent="0.4">
      <c r="A10" s="4">
        <v>1.2</v>
      </c>
      <c r="B10" s="5" t="s">
        <v>15</v>
      </c>
      <c r="C10" s="53" t="s">
        <v>32</v>
      </c>
      <c r="D10" s="54"/>
      <c r="E10" s="73">
        <v>7400</v>
      </c>
      <c r="F10" s="74"/>
      <c r="G10" s="57">
        <f>1200</f>
        <v>1200</v>
      </c>
      <c r="H10" s="58"/>
      <c r="I10" s="33">
        <f t="shared" ref="I10:I29" si="0">G10*100/E10</f>
        <v>16.216216216216218</v>
      </c>
      <c r="J10" s="37" t="s">
        <v>24</v>
      </c>
    </row>
    <row r="11" spans="1:10" ht="21.75" customHeight="1" x14ac:dyDescent="0.4">
      <c r="A11" s="4">
        <v>1.3</v>
      </c>
      <c r="B11" s="5" t="s">
        <v>16</v>
      </c>
      <c r="C11" s="53" t="s">
        <v>32</v>
      </c>
      <c r="D11" s="54"/>
      <c r="E11" s="73">
        <v>75500</v>
      </c>
      <c r="F11" s="74"/>
      <c r="G11" s="57">
        <v>0</v>
      </c>
      <c r="H11" s="58"/>
      <c r="I11" s="33">
        <f t="shared" si="0"/>
        <v>0</v>
      </c>
      <c r="J11" s="37" t="s">
        <v>24</v>
      </c>
    </row>
    <row r="12" spans="1:10" ht="21.75" customHeight="1" x14ac:dyDescent="0.4">
      <c r="A12" s="4">
        <v>1.4</v>
      </c>
      <c r="B12" s="5" t="s">
        <v>7</v>
      </c>
      <c r="C12" s="53" t="s">
        <v>33</v>
      </c>
      <c r="D12" s="54"/>
      <c r="E12" s="73">
        <v>1536000</v>
      </c>
      <c r="F12" s="74"/>
      <c r="G12" s="57">
        <f>188400+187400</f>
        <v>375800</v>
      </c>
      <c r="H12" s="58"/>
      <c r="I12" s="33">
        <f t="shared" si="0"/>
        <v>24.466145833333332</v>
      </c>
      <c r="J12" s="37" t="s">
        <v>24</v>
      </c>
    </row>
    <row r="13" spans="1:10" x14ac:dyDescent="0.4">
      <c r="A13" s="4">
        <v>1.5</v>
      </c>
      <c r="B13" s="5" t="s">
        <v>8</v>
      </c>
      <c r="C13" s="69" t="s">
        <v>32</v>
      </c>
      <c r="D13" s="75"/>
      <c r="E13" s="71">
        <v>139200</v>
      </c>
      <c r="F13" s="72"/>
      <c r="G13" s="57">
        <f>2980+3090</f>
        <v>6070</v>
      </c>
      <c r="H13" s="58"/>
      <c r="I13" s="33">
        <f t="shared" si="0"/>
        <v>4.360632183908046</v>
      </c>
      <c r="J13" s="37" t="s">
        <v>24</v>
      </c>
    </row>
    <row r="14" spans="1:10" x14ac:dyDescent="0.4">
      <c r="A14" s="4">
        <v>1.6</v>
      </c>
      <c r="B14" s="5" t="s">
        <v>9</v>
      </c>
      <c r="C14" s="53" t="s">
        <v>32</v>
      </c>
      <c r="D14" s="54"/>
      <c r="E14" s="55">
        <v>30100</v>
      </c>
      <c r="F14" s="56"/>
      <c r="G14" s="57">
        <v>0</v>
      </c>
      <c r="H14" s="58"/>
      <c r="I14" s="33">
        <f t="shared" si="0"/>
        <v>0</v>
      </c>
      <c r="J14" s="37" t="s">
        <v>24</v>
      </c>
    </row>
    <row r="15" spans="1:10" x14ac:dyDescent="0.4">
      <c r="A15" s="4">
        <v>1.7</v>
      </c>
      <c r="B15" s="5" t="s">
        <v>25</v>
      </c>
      <c r="C15" s="53" t="s">
        <v>33</v>
      </c>
      <c r="D15" s="54"/>
      <c r="E15" s="55">
        <v>66700</v>
      </c>
      <c r="F15" s="56"/>
      <c r="G15" s="57">
        <f>2000+4900+8000+4192.28+8000</f>
        <v>27092.28</v>
      </c>
      <c r="H15" s="58"/>
      <c r="I15" s="33">
        <f t="shared" si="0"/>
        <v>40.618110944527736</v>
      </c>
      <c r="J15" s="37" t="s">
        <v>24</v>
      </c>
    </row>
    <row r="16" spans="1:10" x14ac:dyDescent="0.4">
      <c r="A16" s="4">
        <v>1.8</v>
      </c>
      <c r="B16" s="5" t="s">
        <v>17</v>
      </c>
      <c r="C16" s="53" t="s">
        <v>32</v>
      </c>
      <c r="D16" s="54"/>
      <c r="E16" s="55">
        <v>4000</v>
      </c>
      <c r="F16" s="56"/>
      <c r="G16" s="57">
        <v>0</v>
      </c>
      <c r="H16" s="58"/>
      <c r="I16" s="33">
        <f t="shared" si="0"/>
        <v>0</v>
      </c>
      <c r="J16" s="37" t="s">
        <v>24</v>
      </c>
    </row>
    <row r="17" spans="1:11" x14ac:dyDescent="0.4">
      <c r="A17" s="4">
        <v>1.9</v>
      </c>
      <c r="B17" s="5" t="s">
        <v>10</v>
      </c>
      <c r="C17" s="53" t="s">
        <v>32</v>
      </c>
      <c r="D17" s="54"/>
      <c r="E17" s="55">
        <f>11700+8300</f>
        <v>20000</v>
      </c>
      <c r="F17" s="56"/>
      <c r="G17" s="57">
        <f>58500</f>
        <v>58500</v>
      </c>
      <c r="H17" s="58"/>
      <c r="I17" s="33">
        <f t="shared" si="0"/>
        <v>292.5</v>
      </c>
      <c r="J17" s="37" t="s">
        <v>24</v>
      </c>
    </row>
    <row r="18" spans="1:11" x14ac:dyDescent="0.4">
      <c r="A18" s="4">
        <v>1.1000000000000001</v>
      </c>
      <c r="B18" s="5" t="s">
        <v>26</v>
      </c>
      <c r="C18" s="53" t="s">
        <v>33</v>
      </c>
      <c r="D18" s="54"/>
      <c r="E18" s="55">
        <f>695000+1204700</f>
        <v>1899700</v>
      </c>
      <c r="F18" s="56"/>
      <c r="G18" s="57">
        <f>158300+158300</f>
        <v>316600</v>
      </c>
      <c r="H18" s="58"/>
      <c r="I18" s="33">
        <f t="shared" si="0"/>
        <v>16.665789335158184</v>
      </c>
      <c r="J18" s="37" t="s">
        <v>24</v>
      </c>
    </row>
    <row r="19" spans="1:11" x14ac:dyDescent="0.4">
      <c r="A19" s="6">
        <v>1.1100000000000001</v>
      </c>
      <c r="B19" s="7" t="s">
        <v>11</v>
      </c>
      <c r="C19" s="50" t="s">
        <v>33</v>
      </c>
      <c r="D19" s="51"/>
      <c r="E19" s="127">
        <v>71800</v>
      </c>
      <c r="F19" s="128"/>
      <c r="G19" s="107">
        <f>10225+5475</f>
        <v>15700</v>
      </c>
      <c r="H19" s="108"/>
      <c r="I19" s="34">
        <f t="shared" si="0"/>
        <v>21.866295264623954</v>
      </c>
      <c r="J19" s="37" t="s">
        <v>24</v>
      </c>
    </row>
    <row r="20" spans="1:11" s="19" customFormat="1" ht="42.6" thickBot="1" x14ac:dyDescent="0.45">
      <c r="A20" s="47"/>
      <c r="B20" s="43" t="s">
        <v>30</v>
      </c>
      <c r="C20" s="117"/>
      <c r="D20" s="118"/>
      <c r="E20" s="61">
        <f>SUM(E9:E19)</f>
        <v>3911600</v>
      </c>
      <c r="F20" s="62"/>
      <c r="G20" s="61">
        <f>SUM(G9:G19)</f>
        <v>812962.28</v>
      </c>
      <c r="H20" s="109"/>
      <c r="I20" s="49">
        <f>G20*100/E20</f>
        <v>20.783369465180488</v>
      </c>
      <c r="J20" s="48"/>
    </row>
    <row r="21" spans="1:11" ht="168.6" thickTop="1" x14ac:dyDescent="0.4">
      <c r="A21" s="9">
        <v>1.1299999999999999</v>
      </c>
      <c r="B21" s="10" t="s">
        <v>12</v>
      </c>
      <c r="C21" s="119" t="s">
        <v>32</v>
      </c>
      <c r="D21" s="120"/>
      <c r="E21" s="59">
        <v>86700</v>
      </c>
      <c r="F21" s="60"/>
      <c r="G21" s="65">
        <v>135908.76</v>
      </c>
      <c r="H21" s="66"/>
      <c r="I21" s="41">
        <f t="shared" si="0"/>
        <v>156.75750865051904</v>
      </c>
      <c r="J21" s="38" t="s">
        <v>29</v>
      </c>
    </row>
    <row r="22" spans="1:11" ht="21.6" thickBot="1" x14ac:dyDescent="0.45">
      <c r="A22" s="8"/>
      <c r="B22" s="43" t="s">
        <v>31</v>
      </c>
      <c r="C22" s="121"/>
      <c r="D22" s="122"/>
      <c r="E22" s="61">
        <f>E20+E21</f>
        <v>3998300</v>
      </c>
      <c r="F22" s="62"/>
      <c r="G22" s="61">
        <f>G20+G21</f>
        <v>948871.04</v>
      </c>
      <c r="H22" s="62"/>
      <c r="I22" s="44">
        <f>G22*100/E22</f>
        <v>23.731862041367581</v>
      </c>
      <c r="J22" s="37"/>
    </row>
    <row r="23" spans="1:11" ht="42.6" thickTop="1" x14ac:dyDescent="0.4">
      <c r="A23" s="20">
        <v>2</v>
      </c>
      <c r="B23" s="21" t="s">
        <v>18</v>
      </c>
      <c r="C23" s="116" t="s">
        <v>33</v>
      </c>
      <c r="D23" s="70"/>
      <c r="E23" s="63">
        <v>157700</v>
      </c>
      <c r="F23" s="64"/>
      <c r="G23" s="67">
        <f>43000</f>
        <v>43000</v>
      </c>
      <c r="H23" s="68"/>
      <c r="I23" s="42">
        <f t="shared" si="0"/>
        <v>27.266962587190868</v>
      </c>
      <c r="J23" s="39" t="s">
        <v>24</v>
      </c>
    </row>
    <row r="24" spans="1:11" ht="84" x14ac:dyDescent="0.4">
      <c r="A24" s="13">
        <v>3</v>
      </c>
      <c r="B24" s="22" t="s">
        <v>19</v>
      </c>
      <c r="C24" s="115" t="s">
        <v>32</v>
      </c>
      <c r="D24" s="70"/>
      <c r="E24" s="73">
        <v>96500</v>
      </c>
      <c r="F24" s="74"/>
      <c r="G24" s="103">
        <v>7250</v>
      </c>
      <c r="H24" s="104"/>
      <c r="I24" s="35">
        <f t="shared" si="0"/>
        <v>7.5129533678756477</v>
      </c>
      <c r="J24" s="39" t="s">
        <v>24</v>
      </c>
    </row>
    <row r="25" spans="1:11" ht="42" x14ac:dyDescent="0.4">
      <c r="A25" s="13">
        <v>4</v>
      </c>
      <c r="B25" s="23" t="s">
        <v>20</v>
      </c>
      <c r="C25" s="53"/>
      <c r="D25" s="54"/>
      <c r="E25" s="100"/>
      <c r="F25" s="100"/>
      <c r="G25" s="76"/>
      <c r="H25" s="77"/>
      <c r="I25" s="33"/>
      <c r="J25" s="37"/>
    </row>
    <row r="26" spans="1:11" ht="42" x14ac:dyDescent="0.4">
      <c r="A26" s="4">
        <v>4.0999999999999996</v>
      </c>
      <c r="B26" s="12" t="s">
        <v>21</v>
      </c>
      <c r="C26" s="116" t="s">
        <v>32</v>
      </c>
      <c r="D26" s="70"/>
      <c r="E26" s="73">
        <v>139785</v>
      </c>
      <c r="F26" s="74"/>
      <c r="G26" s="76">
        <v>0</v>
      </c>
      <c r="H26" s="77"/>
      <c r="I26" s="33">
        <f t="shared" si="0"/>
        <v>0</v>
      </c>
      <c r="J26" s="39" t="s">
        <v>24</v>
      </c>
    </row>
    <row r="27" spans="1:11" ht="84" x14ac:dyDescent="0.4">
      <c r="A27" s="4">
        <v>4.2</v>
      </c>
      <c r="B27" s="12" t="s">
        <v>45</v>
      </c>
      <c r="C27" s="116" t="s">
        <v>33</v>
      </c>
      <c r="D27" s="70"/>
      <c r="E27" s="73">
        <v>78000</v>
      </c>
      <c r="F27" s="74"/>
      <c r="G27" s="103">
        <f>8600+12000+2120</f>
        <v>22720</v>
      </c>
      <c r="H27" s="104"/>
      <c r="I27" s="35">
        <f t="shared" si="0"/>
        <v>29.128205128205128</v>
      </c>
      <c r="J27" s="39" t="s">
        <v>24</v>
      </c>
    </row>
    <row r="28" spans="1:11" ht="63" x14ac:dyDescent="0.4">
      <c r="A28" s="13">
        <v>5</v>
      </c>
      <c r="B28" s="12" t="s">
        <v>22</v>
      </c>
      <c r="C28" s="69" t="s">
        <v>34</v>
      </c>
      <c r="D28" s="70"/>
      <c r="E28" s="101">
        <v>31000</v>
      </c>
      <c r="F28" s="102"/>
      <c r="G28" s="105">
        <v>0</v>
      </c>
      <c r="H28" s="106"/>
      <c r="I28" s="35">
        <f t="shared" si="0"/>
        <v>0</v>
      </c>
      <c r="J28" s="39" t="s">
        <v>24</v>
      </c>
    </row>
    <row r="29" spans="1:11" ht="63" x14ac:dyDescent="0.4">
      <c r="A29" s="14">
        <v>6</v>
      </c>
      <c r="B29" s="7" t="s">
        <v>23</v>
      </c>
      <c r="C29" s="69" t="s">
        <v>35</v>
      </c>
      <c r="D29" s="70"/>
      <c r="E29" s="123">
        <v>32000</v>
      </c>
      <c r="F29" s="124"/>
      <c r="G29" s="96">
        <v>0</v>
      </c>
      <c r="H29" s="97"/>
      <c r="I29" s="45">
        <f t="shared" si="0"/>
        <v>0</v>
      </c>
      <c r="J29" s="39" t="s">
        <v>24</v>
      </c>
    </row>
    <row r="30" spans="1:11" s="19" customFormat="1" ht="21.6" thickBot="1" x14ac:dyDescent="0.45">
      <c r="A30" s="17"/>
      <c r="B30" s="18" t="s">
        <v>13</v>
      </c>
      <c r="C30" s="110"/>
      <c r="D30" s="111"/>
      <c r="E30" s="125">
        <f>E22+E23+E24+E26+E27+E28+E29</f>
        <v>4533285</v>
      </c>
      <c r="F30" s="126"/>
      <c r="G30" s="98">
        <f>G29+G28+G27+G26+G24+G23+G22</f>
        <v>1021841.04</v>
      </c>
      <c r="H30" s="99"/>
      <c r="I30" s="46">
        <f>G30*100/E30</f>
        <v>22.54085150172557</v>
      </c>
      <c r="J30" s="40"/>
    </row>
    <row r="31" spans="1:11" ht="21.6" thickTop="1" x14ac:dyDescent="0.4"/>
    <row r="32" spans="1:11" ht="72" customHeight="1" x14ac:dyDescent="0.4">
      <c r="A32" s="24"/>
      <c r="B32" s="19" t="s">
        <v>37</v>
      </c>
      <c r="C32" s="19" t="s">
        <v>38</v>
      </c>
      <c r="D32" s="25"/>
      <c r="F32" s="26" t="s">
        <v>39</v>
      </c>
      <c r="G32" s="27"/>
      <c r="H32" s="27"/>
      <c r="J32" s="27" t="s">
        <v>40</v>
      </c>
      <c r="K32" s="28"/>
    </row>
    <row r="33" spans="1:11" x14ac:dyDescent="0.4">
      <c r="A33" s="24"/>
      <c r="B33" s="29" t="s">
        <v>41</v>
      </c>
      <c r="C33" s="19"/>
      <c r="D33" s="25"/>
      <c r="E33" s="30"/>
      <c r="F33" s="52" t="s">
        <v>42</v>
      </c>
      <c r="G33" s="52"/>
      <c r="H33" s="52"/>
      <c r="I33" s="52"/>
      <c r="J33" s="27"/>
      <c r="K33" s="28"/>
    </row>
    <row r="34" spans="1:11" x14ac:dyDescent="0.4">
      <c r="A34" s="24"/>
      <c r="B34" s="29" t="s">
        <v>43</v>
      </c>
      <c r="D34" s="31"/>
      <c r="E34" s="30"/>
      <c r="F34" s="52" t="s">
        <v>44</v>
      </c>
      <c r="G34" s="52"/>
      <c r="H34" s="52"/>
      <c r="I34" s="52"/>
      <c r="J34" s="27"/>
      <c r="K34" s="28"/>
    </row>
  </sheetData>
  <mergeCells count="84">
    <mergeCell ref="C30:D30"/>
    <mergeCell ref="B7:F7"/>
    <mergeCell ref="C24:D24"/>
    <mergeCell ref="C25:D25"/>
    <mergeCell ref="C26:D26"/>
    <mergeCell ref="C27:D27"/>
    <mergeCell ref="C28:D28"/>
    <mergeCell ref="C20:D20"/>
    <mergeCell ref="C21:D21"/>
    <mergeCell ref="C22:D22"/>
    <mergeCell ref="C23:D23"/>
    <mergeCell ref="E29:F29"/>
    <mergeCell ref="E30:F30"/>
    <mergeCell ref="E19:F19"/>
    <mergeCell ref="E20:F20"/>
    <mergeCell ref="E16:F16"/>
    <mergeCell ref="G16:H16"/>
    <mergeCell ref="G29:H29"/>
    <mergeCell ref="G30:H30"/>
    <mergeCell ref="E24:F24"/>
    <mergeCell ref="E25:F25"/>
    <mergeCell ref="E26:F26"/>
    <mergeCell ref="E27:F27"/>
    <mergeCell ref="E28:F28"/>
    <mergeCell ref="G24:H24"/>
    <mergeCell ref="G25:H25"/>
    <mergeCell ref="G26:H26"/>
    <mergeCell ref="G27:H27"/>
    <mergeCell ref="G28:H28"/>
    <mergeCell ref="G19:H19"/>
    <mergeCell ref="G20:H20"/>
    <mergeCell ref="C14:D14"/>
    <mergeCell ref="E14:F14"/>
    <mergeCell ref="G14:H14"/>
    <mergeCell ref="C15:D15"/>
    <mergeCell ref="E15:F15"/>
    <mergeCell ref="G15:H15"/>
    <mergeCell ref="C16:D16"/>
    <mergeCell ref="A1:J3"/>
    <mergeCell ref="A4:A5"/>
    <mergeCell ref="B4:B5"/>
    <mergeCell ref="E4:F5"/>
    <mergeCell ref="G4:H5"/>
    <mergeCell ref="I4:I5"/>
    <mergeCell ref="J4:J5"/>
    <mergeCell ref="C4:D5"/>
    <mergeCell ref="C6:D6"/>
    <mergeCell ref="E6:F6"/>
    <mergeCell ref="G6:H6"/>
    <mergeCell ref="G7:H7"/>
    <mergeCell ref="E10:F10"/>
    <mergeCell ref="G10:H10"/>
    <mergeCell ref="C8:D8"/>
    <mergeCell ref="E8:F8"/>
    <mergeCell ref="G8:H8"/>
    <mergeCell ref="C9:D9"/>
    <mergeCell ref="E9:F9"/>
    <mergeCell ref="G9:H9"/>
    <mergeCell ref="C10:D10"/>
    <mergeCell ref="E13:F13"/>
    <mergeCell ref="G13:H13"/>
    <mergeCell ref="C11:D11"/>
    <mergeCell ref="E11:F11"/>
    <mergeCell ref="G11:H11"/>
    <mergeCell ref="C12:D12"/>
    <mergeCell ref="E12:F12"/>
    <mergeCell ref="G12:H12"/>
    <mergeCell ref="C13:D13"/>
    <mergeCell ref="C19:D19"/>
    <mergeCell ref="F33:I33"/>
    <mergeCell ref="F34:I34"/>
    <mergeCell ref="C17:D17"/>
    <mergeCell ref="E17:F17"/>
    <mergeCell ref="G17:H17"/>
    <mergeCell ref="C18:D18"/>
    <mergeCell ref="E18:F18"/>
    <mergeCell ref="G18:H18"/>
    <mergeCell ref="E21:F21"/>
    <mergeCell ref="E22:F22"/>
    <mergeCell ref="E23:F23"/>
    <mergeCell ref="G21:H21"/>
    <mergeCell ref="G22:H22"/>
    <mergeCell ref="G23:H23"/>
    <mergeCell ref="C29:D29"/>
  </mergeCells>
  <pageMargins left="0.70866141732283472" right="0.70866141732283472" top="0.74803149606299213" bottom="0.74803149606299213" header="0" footer="0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สิชล ไตรมาส1</vt:lpstr>
      <vt:lpstr>'สิชล ไตรมาส1'!Print_Titles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new</cp:lastModifiedBy>
  <cp:lastPrinted>2026-07-10T05:22:45Z</cp:lastPrinted>
  <dcterms:created xsi:type="dcterms:W3CDTF">2024-01-10T07:59:11Z</dcterms:created>
  <dcterms:modified xsi:type="dcterms:W3CDTF">2026-07-10T05:23:04Z</dcterms:modified>
</cp:coreProperties>
</file>